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16. zárszámadás\"/>
    </mc:Choice>
  </mc:AlternateContent>
  <bookViews>
    <workbookView xWindow="240" yWindow="60" windowWidth="20112" windowHeight="8016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E68" i="1" l="1"/>
  <c r="E69" i="1"/>
  <c r="E70" i="1"/>
  <c r="E73" i="1"/>
  <c r="E74" i="1"/>
  <c r="E75" i="1"/>
  <c r="E76" i="1"/>
  <c r="E79" i="1"/>
  <c r="E80" i="1"/>
  <c r="E67" i="1"/>
  <c r="D81" i="1"/>
  <c r="C81" i="1"/>
  <c r="E81" i="1" s="1"/>
  <c r="D77" i="1"/>
  <c r="D78" i="1" s="1"/>
  <c r="C77" i="1"/>
  <c r="E77" i="1" s="1"/>
  <c r="D71" i="1"/>
  <c r="C71" i="1"/>
  <c r="E11" i="1"/>
  <c r="E12" i="1"/>
  <c r="E13" i="1"/>
  <c r="E15" i="1"/>
  <c r="E17" i="1"/>
  <c r="E23" i="1"/>
  <c r="E24" i="1"/>
  <c r="E25" i="1"/>
  <c r="E27" i="1"/>
  <c r="E28" i="1"/>
  <c r="E29" i="1"/>
  <c r="E30" i="1"/>
  <c r="E32" i="1"/>
  <c r="E33" i="1"/>
  <c r="E34" i="1"/>
  <c r="E35" i="1"/>
  <c r="E36" i="1"/>
  <c r="E41" i="1"/>
  <c r="E47" i="1"/>
  <c r="D48" i="1"/>
  <c r="C48" i="1"/>
  <c r="D42" i="1"/>
  <c r="E42" i="1" s="1"/>
  <c r="C42" i="1"/>
  <c r="D39" i="1"/>
  <c r="C39" i="1"/>
  <c r="C44" i="1" s="1"/>
  <c r="D26" i="1"/>
  <c r="E26" i="1" s="1"/>
  <c r="C26" i="1"/>
  <c r="D21" i="1"/>
  <c r="D22" i="1" s="1"/>
  <c r="C21" i="1"/>
  <c r="C22" i="1" s="1"/>
  <c r="D18" i="1"/>
  <c r="E18" i="1" s="1"/>
  <c r="C18" i="1"/>
  <c r="D16" i="1"/>
  <c r="C16" i="1"/>
  <c r="D14" i="1"/>
  <c r="E14" i="1" s="1"/>
  <c r="C14" i="1"/>
  <c r="E9" i="1"/>
  <c r="D10" i="1"/>
  <c r="C10" i="1"/>
  <c r="D19" i="1" l="1"/>
  <c r="D50" i="1" s="1"/>
  <c r="E50" i="1" s="1"/>
  <c r="E16" i="1"/>
  <c r="E48" i="1"/>
  <c r="C78" i="1"/>
  <c r="E78" i="1" s="1"/>
  <c r="E71" i="1"/>
  <c r="C19" i="1"/>
  <c r="C50" i="1" s="1"/>
  <c r="D82" i="1"/>
  <c r="D44" i="1"/>
  <c r="E44" i="1" s="1"/>
  <c r="E10" i="1"/>
  <c r="E39" i="1"/>
  <c r="C82" i="1" l="1"/>
  <c r="E82" i="1" s="1"/>
  <c r="E19" i="1"/>
</calcChain>
</file>

<file path=xl/sharedStrings.xml><?xml version="1.0" encoding="utf-8"?>
<sst xmlns="http://schemas.openxmlformats.org/spreadsheetml/2006/main" count="137" uniqueCount="131">
  <si>
    <t>M É R L E G</t>
  </si>
  <si>
    <t>2016.év</t>
  </si>
  <si>
    <t>(adatok eFt-ban)</t>
  </si>
  <si>
    <t>ESZKÖZÖK</t>
  </si>
  <si>
    <t>Sorszám</t>
  </si>
  <si>
    <t>Előző év            (nyitó)</t>
  </si>
  <si>
    <t>Tárgyév</t>
  </si>
  <si>
    <t>Változás       (%)</t>
  </si>
  <si>
    <t>állományi érték</t>
  </si>
  <si>
    <t>Vagyoni értékű jogok</t>
  </si>
  <si>
    <t>1.</t>
  </si>
  <si>
    <t>Szellemi termékek</t>
  </si>
  <si>
    <t>2.</t>
  </si>
  <si>
    <t xml:space="preserve">A/I. Immateriális javak összesen: </t>
  </si>
  <si>
    <t>4.</t>
  </si>
  <si>
    <t>Ingatlanok és kapcs.vagyoni ért.jogok</t>
  </si>
  <si>
    <t>5.</t>
  </si>
  <si>
    <t>Gépek, ber. Felszerelések, járművek</t>
  </si>
  <si>
    <t>6.</t>
  </si>
  <si>
    <t>Beruházások, felújítások</t>
  </si>
  <si>
    <t>8.</t>
  </si>
  <si>
    <t>A/II.Tárgyi eszközök összesen</t>
  </si>
  <si>
    <t>10.</t>
  </si>
  <si>
    <t>Tartós részesedések</t>
  </si>
  <si>
    <t>11.</t>
  </si>
  <si>
    <t>A/III. Befektetett pü. eszközök össz.</t>
  </si>
  <si>
    <t>21.</t>
  </si>
  <si>
    <t xml:space="preserve">A.) NEMZ. VAGYONBA TART. BEF. ESZK. </t>
  </si>
  <si>
    <t>28.</t>
  </si>
  <si>
    <t>B/I. Készletek összesen</t>
  </si>
  <si>
    <t>34.</t>
  </si>
  <si>
    <t>B)NEMZ. VAGYONBA TART.FORGÓESZK.</t>
  </si>
  <si>
    <t>43.</t>
  </si>
  <si>
    <t>C/II.Pénztárak, csekkek, betétkönyvek</t>
  </si>
  <si>
    <t>50.</t>
  </si>
  <si>
    <t>C/III. Forintszámlák</t>
  </si>
  <si>
    <t>53.</t>
  </si>
  <si>
    <t>C. Pénzeszközök összesen:</t>
  </si>
  <si>
    <t>57.</t>
  </si>
  <si>
    <t>Ktv.évben esedékes köv.közhatalmi  bev.</t>
  </si>
  <si>
    <t>62.</t>
  </si>
  <si>
    <t>Ktv.évben esedékes köv. működési bevételre</t>
  </si>
  <si>
    <t>69.</t>
  </si>
  <si>
    <t>Ktv.ében esedékes köv.működési c.átvett pe.</t>
  </si>
  <si>
    <t>85.</t>
  </si>
  <si>
    <t>D/I. Kvi-évben esedékes követelések össz:</t>
  </si>
  <si>
    <t>101.</t>
  </si>
  <si>
    <t>D/II. Kv-i évet követően esedékes követel.</t>
  </si>
  <si>
    <t>142.</t>
  </si>
  <si>
    <t>D/III. Követelés jell. sajátos elszámolások</t>
  </si>
  <si>
    <t>158.</t>
  </si>
  <si>
    <t>D) Követelések</t>
  </si>
  <si>
    <t>159.</t>
  </si>
  <si>
    <t>E) Egyéb sajátos elszámolások</t>
  </si>
  <si>
    <t>171.</t>
  </si>
  <si>
    <t xml:space="preserve">F) Aktív időbeli elhatárolások </t>
  </si>
  <si>
    <t>175.</t>
  </si>
  <si>
    <r>
      <t xml:space="preserve">         </t>
    </r>
    <r>
      <rPr>
        <b/>
        <sz val="10"/>
        <rFont val="Arial CE"/>
        <family val="2"/>
        <charset val="238"/>
      </rPr>
      <t xml:space="preserve">  ESZKÖZÖK ÖSSZESEN:</t>
    </r>
  </si>
  <si>
    <t>176.</t>
  </si>
  <si>
    <t>2016.</t>
  </si>
  <si>
    <t>FORRÁSOK</t>
  </si>
  <si>
    <t>Előző év              (nyitó)</t>
  </si>
  <si>
    <t>Nemzeti vagyon induláskori értéke</t>
  </si>
  <si>
    <t>177.</t>
  </si>
  <si>
    <t xml:space="preserve">Egyéb eszközök induláskori értéke </t>
  </si>
  <si>
    <t>182.</t>
  </si>
  <si>
    <t>Felhalmozott eredmény</t>
  </si>
  <si>
    <t>183.</t>
  </si>
  <si>
    <t>Mérleg szerinti eredmény</t>
  </si>
  <si>
    <t>185.</t>
  </si>
  <si>
    <t>G/Saját tőke összesen:</t>
  </si>
  <si>
    <t>186.</t>
  </si>
  <si>
    <t>H/I Költségvet.évben esed. kötelezettség</t>
  </si>
  <si>
    <t>212.</t>
  </si>
  <si>
    <t>H/II. Kv-i.évet követően esedékes kötelez.</t>
  </si>
  <si>
    <t>236.</t>
  </si>
  <si>
    <t>Kapott előlegek</t>
  </si>
  <si>
    <t>237.</t>
  </si>
  <si>
    <t>Más szervezetet megillető bevételek elszám.</t>
  </si>
  <si>
    <t>H/III. Kötelezettség jell. sajátos elszám.</t>
  </si>
  <si>
    <t>247.</t>
  </si>
  <si>
    <t>H)  Kötelezettségek összesen:</t>
  </si>
  <si>
    <t>248.</t>
  </si>
  <si>
    <t>Költs.,ráford.passzív időbeli elhatárolása</t>
  </si>
  <si>
    <t>251.</t>
  </si>
  <si>
    <t>Halasztott eredményszemléletű bevételek</t>
  </si>
  <si>
    <t>252.</t>
  </si>
  <si>
    <t>J) Passzív időbeli elhatárolások</t>
  </si>
  <si>
    <t>253.</t>
  </si>
  <si>
    <r>
      <t xml:space="preserve">      </t>
    </r>
    <r>
      <rPr>
        <b/>
        <sz val="10"/>
        <rFont val="Arial CE"/>
        <family val="2"/>
        <charset val="238"/>
      </rPr>
      <t>FORRÁSOK ÖSSZESEN:</t>
    </r>
  </si>
  <si>
    <t>254.</t>
  </si>
  <si>
    <t>(adatok Ft-ban)</t>
  </si>
  <si>
    <t>Vagyonkezelésbe adott eszközök</t>
  </si>
  <si>
    <t>22.</t>
  </si>
  <si>
    <t>A/IV. Konc.,vagyonkez-be adott eszközök</t>
  </si>
  <si>
    <t>27.</t>
  </si>
  <si>
    <t>Befejezetlen termelés, félkész- és készt.</t>
  </si>
  <si>
    <t>32.</t>
  </si>
  <si>
    <t>C/I. Lekötött bankbetétek</t>
  </si>
  <si>
    <t>46.</t>
  </si>
  <si>
    <t>67.</t>
  </si>
  <si>
    <t>68.</t>
  </si>
  <si>
    <t>70.</t>
  </si>
  <si>
    <t>71.</t>
  </si>
  <si>
    <t>72.</t>
  </si>
  <si>
    <t>73.</t>
  </si>
  <si>
    <t>79.</t>
  </si>
  <si>
    <t>81.</t>
  </si>
  <si>
    <t>- ebből ellátási díjra</t>
  </si>
  <si>
    <t>- ebből tulajdonosi bevételre</t>
  </si>
  <si>
    <t>- ebből készletért.,szolg.,közv.szolg. Ellenértékére</t>
  </si>
  <si>
    <t>- ebből kiszámlázott áfára</t>
  </si>
  <si>
    <t>Ktv.évben esdékes köv. felhalmozási bevételre</t>
  </si>
  <si>
    <t>- ebből ingatlan értékesítésére</t>
  </si>
  <si>
    <t>88.</t>
  </si>
  <si>
    <t>- ebből visszatérítendő tm., kölcsön</t>
  </si>
  <si>
    <t>- ebből term. és szolg.adó</t>
  </si>
  <si>
    <t>- ebből egyéb közhat.bevét.</t>
  </si>
  <si>
    <t>Ktv.évet köv. esedékes köv.működési bevételekre</t>
  </si>
  <si>
    <t>113.</t>
  </si>
  <si>
    <t>Ktv.évet köv.esedékes köv.műk.célú átvett pénzeszközre</t>
  </si>
  <si>
    <t>129.</t>
  </si>
  <si>
    <t>E/I Előzetesen felsz. Áfa elszámolása</t>
  </si>
  <si>
    <t>164.</t>
  </si>
  <si>
    <t>E/II. Fizetendő áfa elszámolása</t>
  </si>
  <si>
    <t>167.</t>
  </si>
  <si>
    <t>E/III. Egyéb sajátos eszközoldali elszámolások</t>
  </si>
  <si>
    <t>170.</t>
  </si>
  <si>
    <t>Letétre,fedezetkezelésre átvett pénzeszk, biztosíték</t>
  </si>
  <si>
    <t>244.</t>
  </si>
  <si>
    <t>8. sz.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</si>
</sst>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/>
    <xf numFmtId="0" fontId="4" fillId="0" borderId="2" xfId="0" applyFont="1" applyBorder="1" applyAlignment="1">
      <alignment horizontal="center"/>
    </xf>
    <xf numFmtId="3" fontId="3" fillId="0" borderId="2" xfId="0" applyNumberFormat="1" applyFont="1" applyBorder="1"/>
    <xf numFmtId="0" fontId="4" fillId="0" borderId="2" xfId="0" applyFont="1" applyBorder="1"/>
    <xf numFmtId="3" fontId="4" fillId="0" borderId="2" xfId="0" applyNumberFormat="1" applyFont="1" applyBorder="1"/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 applyBorder="1"/>
    <xf numFmtId="41" fontId="0" fillId="0" borderId="2" xfId="0" applyNumberForma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0" fontId="0" fillId="0" borderId="2" xfId="0" applyNumberFormat="1" applyBorder="1"/>
    <xf numFmtId="10" fontId="0" fillId="0" borderId="3" xfId="0" applyNumberFormat="1" applyBorder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41" fontId="5" fillId="0" borderId="2" xfId="0" applyNumberFormat="1" applyFont="1" applyBorder="1" applyAlignment="1">
      <alignment horizontal="right" vertical="center"/>
    </xf>
    <xf numFmtId="0" fontId="0" fillId="0" borderId="0" xfId="0" applyFont="1"/>
    <xf numFmtId="49" fontId="0" fillId="0" borderId="2" xfId="0" applyNumberFormat="1" applyBorder="1"/>
    <xf numFmtId="49" fontId="5" fillId="0" borderId="2" xfId="0" applyNumberFormat="1" applyFont="1" applyBorder="1"/>
    <xf numFmtId="49" fontId="4" fillId="0" borderId="2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1" fontId="3" fillId="0" borderId="0" xfId="0" applyNumberFormat="1" applyFont="1" applyBorder="1" applyAlignment="1">
      <alignment horizontal="right" vertical="center"/>
    </xf>
    <xf numFmtId="10" fontId="0" fillId="0" borderId="0" xfId="0" applyNumberForma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tabSelected="1" topLeftCell="A37" workbookViewId="0">
      <selection activeCell="D58" sqref="D58:E58"/>
    </sheetView>
  </sheetViews>
  <sheetFormatPr defaultRowHeight="14.4" x14ac:dyDescent="0.3"/>
  <cols>
    <col min="1" max="1" width="50.5546875" customWidth="1"/>
    <col min="2" max="2" width="4" customWidth="1"/>
    <col min="3" max="3" width="16.77734375" customWidth="1"/>
    <col min="4" max="4" width="16.6640625" customWidth="1"/>
    <col min="5" max="5" width="14" customWidth="1"/>
    <col min="257" max="257" width="37.88671875" customWidth="1"/>
    <col min="258" max="258" width="4" customWidth="1"/>
    <col min="259" max="261" width="14" customWidth="1"/>
    <col min="513" max="513" width="37.88671875" customWidth="1"/>
    <col min="514" max="514" width="4" customWidth="1"/>
    <col min="515" max="517" width="14" customWidth="1"/>
    <col min="769" max="769" width="37.88671875" customWidth="1"/>
    <col min="770" max="770" width="4" customWidth="1"/>
    <col min="771" max="773" width="14" customWidth="1"/>
    <col min="1025" max="1025" width="37.88671875" customWidth="1"/>
    <col min="1026" max="1026" width="4" customWidth="1"/>
    <col min="1027" max="1029" width="14" customWidth="1"/>
    <col min="1281" max="1281" width="37.88671875" customWidth="1"/>
    <col min="1282" max="1282" width="4" customWidth="1"/>
    <col min="1283" max="1285" width="14" customWidth="1"/>
    <col min="1537" max="1537" width="37.88671875" customWidth="1"/>
    <col min="1538" max="1538" width="4" customWidth="1"/>
    <col min="1539" max="1541" width="14" customWidth="1"/>
    <col min="1793" max="1793" width="37.88671875" customWidth="1"/>
    <col min="1794" max="1794" width="4" customWidth="1"/>
    <col min="1795" max="1797" width="14" customWidth="1"/>
    <col min="2049" max="2049" width="37.88671875" customWidth="1"/>
    <col min="2050" max="2050" width="4" customWidth="1"/>
    <col min="2051" max="2053" width="14" customWidth="1"/>
    <col min="2305" max="2305" width="37.88671875" customWidth="1"/>
    <col min="2306" max="2306" width="4" customWidth="1"/>
    <col min="2307" max="2309" width="14" customWidth="1"/>
    <col min="2561" max="2561" width="37.88671875" customWidth="1"/>
    <col min="2562" max="2562" width="4" customWidth="1"/>
    <col min="2563" max="2565" width="14" customWidth="1"/>
    <col min="2817" max="2817" width="37.88671875" customWidth="1"/>
    <col min="2818" max="2818" width="4" customWidth="1"/>
    <col min="2819" max="2821" width="14" customWidth="1"/>
    <col min="3073" max="3073" width="37.88671875" customWidth="1"/>
    <col min="3074" max="3074" width="4" customWidth="1"/>
    <col min="3075" max="3077" width="14" customWidth="1"/>
    <col min="3329" max="3329" width="37.88671875" customWidth="1"/>
    <col min="3330" max="3330" width="4" customWidth="1"/>
    <col min="3331" max="3333" width="14" customWidth="1"/>
    <col min="3585" max="3585" width="37.88671875" customWidth="1"/>
    <col min="3586" max="3586" width="4" customWidth="1"/>
    <col min="3587" max="3589" width="14" customWidth="1"/>
    <col min="3841" max="3841" width="37.88671875" customWidth="1"/>
    <col min="3842" max="3842" width="4" customWidth="1"/>
    <col min="3843" max="3845" width="14" customWidth="1"/>
    <col min="4097" max="4097" width="37.88671875" customWidth="1"/>
    <col min="4098" max="4098" width="4" customWidth="1"/>
    <col min="4099" max="4101" width="14" customWidth="1"/>
    <col min="4353" max="4353" width="37.88671875" customWidth="1"/>
    <col min="4354" max="4354" width="4" customWidth="1"/>
    <col min="4355" max="4357" width="14" customWidth="1"/>
    <col min="4609" max="4609" width="37.88671875" customWidth="1"/>
    <col min="4610" max="4610" width="4" customWidth="1"/>
    <col min="4611" max="4613" width="14" customWidth="1"/>
    <col min="4865" max="4865" width="37.88671875" customWidth="1"/>
    <col min="4866" max="4866" width="4" customWidth="1"/>
    <col min="4867" max="4869" width="14" customWidth="1"/>
    <col min="5121" max="5121" width="37.88671875" customWidth="1"/>
    <col min="5122" max="5122" width="4" customWidth="1"/>
    <col min="5123" max="5125" width="14" customWidth="1"/>
    <col min="5377" max="5377" width="37.88671875" customWidth="1"/>
    <col min="5378" max="5378" width="4" customWidth="1"/>
    <col min="5379" max="5381" width="14" customWidth="1"/>
    <col min="5633" max="5633" width="37.88671875" customWidth="1"/>
    <col min="5634" max="5634" width="4" customWidth="1"/>
    <col min="5635" max="5637" width="14" customWidth="1"/>
    <col min="5889" max="5889" width="37.88671875" customWidth="1"/>
    <col min="5890" max="5890" width="4" customWidth="1"/>
    <col min="5891" max="5893" width="14" customWidth="1"/>
    <col min="6145" max="6145" width="37.88671875" customWidth="1"/>
    <col min="6146" max="6146" width="4" customWidth="1"/>
    <col min="6147" max="6149" width="14" customWidth="1"/>
    <col min="6401" max="6401" width="37.88671875" customWidth="1"/>
    <col min="6402" max="6402" width="4" customWidth="1"/>
    <col min="6403" max="6405" width="14" customWidth="1"/>
    <col min="6657" max="6657" width="37.88671875" customWidth="1"/>
    <col min="6658" max="6658" width="4" customWidth="1"/>
    <col min="6659" max="6661" width="14" customWidth="1"/>
    <col min="6913" max="6913" width="37.88671875" customWidth="1"/>
    <col min="6914" max="6914" width="4" customWidth="1"/>
    <col min="6915" max="6917" width="14" customWidth="1"/>
    <col min="7169" max="7169" width="37.88671875" customWidth="1"/>
    <col min="7170" max="7170" width="4" customWidth="1"/>
    <col min="7171" max="7173" width="14" customWidth="1"/>
    <col min="7425" max="7425" width="37.88671875" customWidth="1"/>
    <col min="7426" max="7426" width="4" customWidth="1"/>
    <col min="7427" max="7429" width="14" customWidth="1"/>
    <col min="7681" max="7681" width="37.88671875" customWidth="1"/>
    <col min="7682" max="7682" width="4" customWidth="1"/>
    <col min="7683" max="7685" width="14" customWidth="1"/>
    <col min="7937" max="7937" width="37.88671875" customWidth="1"/>
    <col min="7938" max="7938" width="4" customWidth="1"/>
    <col min="7939" max="7941" width="14" customWidth="1"/>
    <col min="8193" max="8193" width="37.88671875" customWidth="1"/>
    <col min="8194" max="8194" width="4" customWidth="1"/>
    <col min="8195" max="8197" width="14" customWidth="1"/>
    <col min="8449" max="8449" width="37.88671875" customWidth="1"/>
    <col min="8450" max="8450" width="4" customWidth="1"/>
    <col min="8451" max="8453" width="14" customWidth="1"/>
    <col min="8705" max="8705" width="37.88671875" customWidth="1"/>
    <col min="8706" max="8706" width="4" customWidth="1"/>
    <col min="8707" max="8709" width="14" customWidth="1"/>
    <col min="8961" max="8961" width="37.88671875" customWidth="1"/>
    <col min="8962" max="8962" width="4" customWidth="1"/>
    <col min="8963" max="8965" width="14" customWidth="1"/>
    <col min="9217" max="9217" width="37.88671875" customWidth="1"/>
    <col min="9218" max="9218" width="4" customWidth="1"/>
    <col min="9219" max="9221" width="14" customWidth="1"/>
    <col min="9473" max="9473" width="37.88671875" customWidth="1"/>
    <col min="9474" max="9474" width="4" customWidth="1"/>
    <col min="9475" max="9477" width="14" customWidth="1"/>
    <col min="9729" max="9729" width="37.88671875" customWidth="1"/>
    <col min="9730" max="9730" width="4" customWidth="1"/>
    <col min="9731" max="9733" width="14" customWidth="1"/>
    <col min="9985" max="9985" width="37.88671875" customWidth="1"/>
    <col min="9986" max="9986" width="4" customWidth="1"/>
    <col min="9987" max="9989" width="14" customWidth="1"/>
    <col min="10241" max="10241" width="37.88671875" customWidth="1"/>
    <col min="10242" max="10242" width="4" customWidth="1"/>
    <col min="10243" max="10245" width="14" customWidth="1"/>
    <col min="10497" max="10497" width="37.88671875" customWidth="1"/>
    <col min="10498" max="10498" width="4" customWidth="1"/>
    <col min="10499" max="10501" width="14" customWidth="1"/>
    <col min="10753" max="10753" width="37.88671875" customWidth="1"/>
    <col min="10754" max="10754" width="4" customWidth="1"/>
    <col min="10755" max="10757" width="14" customWidth="1"/>
    <col min="11009" max="11009" width="37.88671875" customWidth="1"/>
    <col min="11010" max="11010" width="4" customWidth="1"/>
    <col min="11011" max="11013" width="14" customWidth="1"/>
    <col min="11265" max="11265" width="37.88671875" customWidth="1"/>
    <col min="11266" max="11266" width="4" customWidth="1"/>
    <col min="11267" max="11269" width="14" customWidth="1"/>
    <col min="11521" max="11521" width="37.88671875" customWidth="1"/>
    <col min="11522" max="11522" width="4" customWidth="1"/>
    <col min="11523" max="11525" width="14" customWidth="1"/>
    <col min="11777" max="11777" width="37.88671875" customWidth="1"/>
    <col min="11778" max="11778" width="4" customWidth="1"/>
    <col min="11779" max="11781" width="14" customWidth="1"/>
    <col min="12033" max="12033" width="37.88671875" customWidth="1"/>
    <col min="12034" max="12034" width="4" customWidth="1"/>
    <col min="12035" max="12037" width="14" customWidth="1"/>
    <col min="12289" max="12289" width="37.88671875" customWidth="1"/>
    <col min="12290" max="12290" width="4" customWidth="1"/>
    <col min="12291" max="12293" width="14" customWidth="1"/>
    <col min="12545" max="12545" width="37.88671875" customWidth="1"/>
    <col min="12546" max="12546" width="4" customWidth="1"/>
    <col min="12547" max="12549" width="14" customWidth="1"/>
    <col min="12801" max="12801" width="37.88671875" customWidth="1"/>
    <col min="12802" max="12802" width="4" customWidth="1"/>
    <col min="12803" max="12805" width="14" customWidth="1"/>
    <col min="13057" max="13057" width="37.88671875" customWidth="1"/>
    <col min="13058" max="13058" width="4" customWidth="1"/>
    <col min="13059" max="13061" width="14" customWidth="1"/>
    <col min="13313" max="13313" width="37.88671875" customWidth="1"/>
    <col min="13314" max="13314" width="4" customWidth="1"/>
    <col min="13315" max="13317" width="14" customWidth="1"/>
    <col min="13569" max="13569" width="37.88671875" customWidth="1"/>
    <col min="13570" max="13570" width="4" customWidth="1"/>
    <col min="13571" max="13573" width="14" customWidth="1"/>
    <col min="13825" max="13825" width="37.88671875" customWidth="1"/>
    <col min="13826" max="13826" width="4" customWidth="1"/>
    <col min="13827" max="13829" width="14" customWidth="1"/>
    <col min="14081" max="14081" width="37.88671875" customWidth="1"/>
    <col min="14082" max="14082" width="4" customWidth="1"/>
    <col min="14083" max="14085" width="14" customWidth="1"/>
    <col min="14337" max="14337" width="37.88671875" customWidth="1"/>
    <col min="14338" max="14338" width="4" customWidth="1"/>
    <col min="14339" max="14341" width="14" customWidth="1"/>
    <col min="14593" max="14593" width="37.88671875" customWidth="1"/>
    <col min="14594" max="14594" width="4" customWidth="1"/>
    <col min="14595" max="14597" width="14" customWidth="1"/>
    <col min="14849" max="14849" width="37.88671875" customWidth="1"/>
    <col min="14850" max="14850" width="4" customWidth="1"/>
    <col min="14851" max="14853" width="14" customWidth="1"/>
    <col min="15105" max="15105" width="37.88671875" customWidth="1"/>
    <col min="15106" max="15106" width="4" customWidth="1"/>
    <col min="15107" max="15109" width="14" customWidth="1"/>
    <col min="15361" max="15361" width="37.88671875" customWidth="1"/>
    <col min="15362" max="15362" width="4" customWidth="1"/>
    <col min="15363" max="15365" width="14" customWidth="1"/>
    <col min="15617" max="15617" width="37.88671875" customWidth="1"/>
    <col min="15618" max="15618" width="4" customWidth="1"/>
    <col min="15619" max="15621" width="14" customWidth="1"/>
    <col min="15873" max="15873" width="37.88671875" customWidth="1"/>
    <col min="15874" max="15874" width="4" customWidth="1"/>
    <col min="15875" max="15877" width="14" customWidth="1"/>
    <col min="16129" max="16129" width="37.88671875" customWidth="1"/>
    <col min="16130" max="16130" width="4" customWidth="1"/>
    <col min="16131" max="16133" width="14" customWidth="1"/>
  </cols>
  <sheetData>
    <row r="1" spans="1:5" x14ac:dyDescent="0.3">
      <c r="D1" s="36" t="s">
        <v>130</v>
      </c>
      <c r="E1" s="36"/>
    </row>
    <row r="2" spans="1:5" ht="24.75" customHeight="1" x14ac:dyDescent="0.3">
      <c r="A2" s="37" t="s">
        <v>0</v>
      </c>
      <c r="B2" s="37"/>
      <c r="C2" s="37"/>
      <c r="D2" s="37"/>
      <c r="E2" s="37"/>
    </row>
    <row r="3" spans="1:5" ht="15" customHeight="1" x14ac:dyDescent="0.3">
      <c r="A3" s="38" t="s">
        <v>1</v>
      </c>
      <c r="B3" s="38"/>
      <c r="C3" s="38"/>
      <c r="D3" s="38"/>
      <c r="E3" s="38"/>
    </row>
    <row r="4" spans="1:5" x14ac:dyDescent="0.3">
      <c r="B4" s="39"/>
      <c r="C4" s="39"/>
      <c r="D4" s="40" t="s">
        <v>91</v>
      </c>
      <c r="E4" s="40"/>
    </row>
    <row r="5" spans="1:5" ht="30" customHeight="1" x14ac:dyDescent="0.3">
      <c r="A5" s="33" t="s">
        <v>3</v>
      </c>
      <c r="B5" s="34" t="s">
        <v>4</v>
      </c>
      <c r="C5" s="1" t="s">
        <v>5</v>
      </c>
      <c r="D5" s="1" t="s">
        <v>6</v>
      </c>
      <c r="E5" s="33" t="s">
        <v>7</v>
      </c>
    </row>
    <row r="6" spans="1:5" ht="30" customHeight="1" x14ac:dyDescent="0.3">
      <c r="A6" s="33"/>
      <c r="B6" s="34"/>
      <c r="C6" s="35" t="s">
        <v>8</v>
      </c>
      <c r="D6" s="35"/>
      <c r="E6" s="33"/>
    </row>
    <row r="7" spans="1: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</row>
    <row r="8" spans="1:5" x14ac:dyDescent="0.3">
      <c r="A8" s="3" t="s">
        <v>9</v>
      </c>
      <c r="B8" s="4" t="s">
        <v>10</v>
      </c>
      <c r="C8" s="3">
        <v>0</v>
      </c>
      <c r="D8" s="3">
        <v>0</v>
      </c>
      <c r="E8" s="5"/>
    </row>
    <row r="9" spans="1:5" x14ac:dyDescent="0.3">
      <c r="A9" s="3" t="s">
        <v>11</v>
      </c>
      <c r="B9" s="4" t="s">
        <v>12</v>
      </c>
      <c r="C9" s="16">
        <v>269675</v>
      </c>
      <c r="D9" s="16">
        <v>78975</v>
      </c>
      <c r="E9" s="20">
        <f>D9/C9</f>
        <v>0.29285250764809495</v>
      </c>
    </row>
    <row r="10" spans="1:5" x14ac:dyDescent="0.3">
      <c r="A10" s="7" t="s">
        <v>13</v>
      </c>
      <c r="B10" s="8" t="s">
        <v>14</v>
      </c>
      <c r="C10" s="17">
        <f>SUM(C8:C9)</f>
        <v>269675</v>
      </c>
      <c r="D10" s="17">
        <f>SUM(D8:D9)</f>
        <v>78975</v>
      </c>
      <c r="E10" s="20">
        <f t="shared" ref="E10:E50" si="0">D10/C10</f>
        <v>0.29285250764809495</v>
      </c>
    </row>
    <row r="11" spans="1:5" x14ac:dyDescent="0.3">
      <c r="A11" s="3" t="s">
        <v>15</v>
      </c>
      <c r="B11" s="4" t="s">
        <v>16</v>
      </c>
      <c r="C11" s="16">
        <v>2208019915</v>
      </c>
      <c r="D11" s="16">
        <v>2214112395</v>
      </c>
      <c r="E11" s="20">
        <f t="shared" si="0"/>
        <v>1.0027592504753291</v>
      </c>
    </row>
    <row r="12" spans="1:5" x14ac:dyDescent="0.3">
      <c r="A12" s="3" t="s">
        <v>17</v>
      </c>
      <c r="B12" s="4" t="s">
        <v>18</v>
      </c>
      <c r="C12" s="16">
        <v>33739200</v>
      </c>
      <c r="D12" s="16">
        <v>33510855</v>
      </c>
      <c r="E12" s="20">
        <f t="shared" si="0"/>
        <v>0.99323205648029589</v>
      </c>
    </row>
    <row r="13" spans="1:5" x14ac:dyDescent="0.3">
      <c r="A13" s="3" t="s">
        <v>19</v>
      </c>
      <c r="B13" s="4" t="s">
        <v>20</v>
      </c>
      <c r="C13" s="16">
        <v>214500</v>
      </c>
      <c r="D13" s="16">
        <v>7629352</v>
      </c>
      <c r="E13" s="20">
        <f t="shared" si="0"/>
        <v>35.568074592074595</v>
      </c>
    </row>
    <row r="14" spans="1:5" x14ac:dyDescent="0.3">
      <c r="A14" s="7" t="s">
        <v>21</v>
      </c>
      <c r="B14" s="8" t="s">
        <v>22</v>
      </c>
      <c r="C14" s="17">
        <f>SUM(C11:C13)</f>
        <v>2241973615</v>
      </c>
      <c r="D14" s="17">
        <f>SUM(D11:D13)</f>
        <v>2255252602</v>
      </c>
      <c r="E14" s="20">
        <f t="shared" si="0"/>
        <v>1.005922900658222</v>
      </c>
    </row>
    <row r="15" spans="1:5" x14ac:dyDescent="0.3">
      <c r="A15" s="3" t="s">
        <v>23</v>
      </c>
      <c r="B15" s="4" t="s">
        <v>24</v>
      </c>
      <c r="C15" s="16">
        <v>100000</v>
      </c>
      <c r="D15" s="16">
        <v>100000</v>
      </c>
      <c r="E15" s="20">
        <f t="shared" si="0"/>
        <v>1</v>
      </c>
    </row>
    <row r="16" spans="1:5" x14ac:dyDescent="0.3">
      <c r="A16" s="7" t="s">
        <v>25</v>
      </c>
      <c r="B16" s="8" t="s">
        <v>26</v>
      </c>
      <c r="C16" s="17">
        <f>SUM(C15)</f>
        <v>100000</v>
      </c>
      <c r="D16" s="17">
        <f>SUM(D15)</f>
        <v>100000</v>
      </c>
      <c r="E16" s="20">
        <f t="shared" si="0"/>
        <v>1</v>
      </c>
    </row>
    <row r="17" spans="1:5" s="25" customFormat="1" x14ac:dyDescent="0.3">
      <c r="A17" s="22" t="s">
        <v>92</v>
      </c>
      <c r="B17" s="23" t="s">
        <v>93</v>
      </c>
      <c r="C17" s="24">
        <v>6911000</v>
      </c>
      <c r="D17" s="24">
        <v>6671000</v>
      </c>
      <c r="E17" s="20">
        <f t="shared" si="0"/>
        <v>0.96527275358124731</v>
      </c>
    </row>
    <row r="18" spans="1:5" x14ac:dyDescent="0.3">
      <c r="A18" s="7" t="s">
        <v>94</v>
      </c>
      <c r="B18" s="8" t="s">
        <v>95</v>
      </c>
      <c r="C18" s="17">
        <f>SUM(C17)</f>
        <v>6911000</v>
      </c>
      <c r="D18" s="17">
        <f>SUM(D17)</f>
        <v>6671000</v>
      </c>
      <c r="E18" s="20">
        <f t="shared" si="0"/>
        <v>0.96527275358124731</v>
      </c>
    </row>
    <row r="19" spans="1:5" x14ac:dyDescent="0.3">
      <c r="A19" s="7" t="s">
        <v>27</v>
      </c>
      <c r="B19" s="8" t="s">
        <v>28</v>
      </c>
      <c r="C19" s="17">
        <f>SUM(C10,C14,C16,C18)</f>
        <v>2249254290</v>
      </c>
      <c r="D19" s="17">
        <f>SUM(D10,D14,D16,D18)</f>
        <v>2262102577</v>
      </c>
      <c r="E19" s="20">
        <f t="shared" si="0"/>
        <v>1.0057122429674237</v>
      </c>
    </row>
    <row r="20" spans="1:5" x14ac:dyDescent="0.3">
      <c r="A20" s="3" t="s">
        <v>96</v>
      </c>
      <c r="B20" s="4" t="s">
        <v>97</v>
      </c>
      <c r="C20" s="16">
        <v>0</v>
      </c>
      <c r="D20" s="16">
        <v>193426</v>
      </c>
      <c r="E20" s="20"/>
    </row>
    <row r="21" spans="1:5" x14ac:dyDescent="0.3">
      <c r="A21" s="7" t="s">
        <v>29</v>
      </c>
      <c r="B21" s="8" t="s">
        <v>30</v>
      </c>
      <c r="C21" s="17">
        <f>SUM(C20)</f>
        <v>0</v>
      </c>
      <c r="D21" s="17">
        <f>SUM(D20)</f>
        <v>193426</v>
      </c>
      <c r="E21" s="20"/>
    </row>
    <row r="22" spans="1:5" x14ac:dyDescent="0.3">
      <c r="A22" s="7" t="s">
        <v>31</v>
      </c>
      <c r="B22" s="8" t="s">
        <v>32</v>
      </c>
      <c r="C22" s="17">
        <f>C21</f>
        <v>0</v>
      </c>
      <c r="D22" s="17">
        <f>D21</f>
        <v>193426</v>
      </c>
      <c r="E22" s="20"/>
    </row>
    <row r="23" spans="1:5" x14ac:dyDescent="0.3">
      <c r="A23" s="7" t="s">
        <v>98</v>
      </c>
      <c r="B23" s="8" t="s">
        <v>99</v>
      </c>
      <c r="C23" s="17">
        <v>100000000</v>
      </c>
      <c r="D23" s="17">
        <v>0</v>
      </c>
      <c r="E23" s="20">
        <f t="shared" si="0"/>
        <v>0</v>
      </c>
    </row>
    <row r="24" spans="1:5" x14ac:dyDescent="0.3">
      <c r="A24" s="10" t="s">
        <v>33</v>
      </c>
      <c r="B24" s="8" t="s">
        <v>34</v>
      </c>
      <c r="C24" s="18">
        <v>19770</v>
      </c>
      <c r="D24" s="18">
        <v>698320</v>
      </c>
      <c r="E24" s="20">
        <f t="shared" si="0"/>
        <v>35.32220536165908</v>
      </c>
    </row>
    <row r="25" spans="1:5" x14ac:dyDescent="0.3">
      <c r="A25" s="10" t="s">
        <v>35</v>
      </c>
      <c r="B25" s="8" t="s">
        <v>36</v>
      </c>
      <c r="C25" s="18">
        <v>91116728</v>
      </c>
      <c r="D25" s="18">
        <v>233101754</v>
      </c>
      <c r="E25" s="20">
        <f t="shared" si="0"/>
        <v>2.5582761707597754</v>
      </c>
    </row>
    <row r="26" spans="1:5" x14ac:dyDescent="0.3">
      <c r="A26" s="7" t="s">
        <v>37</v>
      </c>
      <c r="B26" s="8" t="s">
        <v>38</v>
      </c>
      <c r="C26" s="17">
        <f>SUM(C23:C25)</f>
        <v>191136498</v>
      </c>
      <c r="D26" s="17">
        <f>SUM(D23:D25)</f>
        <v>233800074</v>
      </c>
      <c r="E26" s="20">
        <f t="shared" si="0"/>
        <v>1.2232099910086247</v>
      </c>
    </row>
    <row r="27" spans="1:5" x14ac:dyDescent="0.3">
      <c r="A27" s="3" t="s">
        <v>39</v>
      </c>
      <c r="B27" s="4" t="s">
        <v>40</v>
      </c>
      <c r="C27" s="16">
        <v>4396851</v>
      </c>
      <c r="D27" s="16">
        <v>4061108</v>
      </c>
      <c r="E27" s="20">
        <f t="shared" si="0"/>
        <v>0.92364012335191714</v>
      </c>
    </row>
    <row r="28" spans="1:5" x14ac:dyDescent="0.3">
      <c r="A28" s="26" t="s">
        <v>116</v>
      </c>
      <c r="B28" s="4" t="s">
        <v>100</v>
      </c>
      <c r="C28" s="16">
        <v>4115819</v>
      </c>
      <c r="D28" s="16">
        <v>3826755</v>
      </c>
      <c r="E28" s="20">
        <f t="shared" si="0"/>
        <v>0.92976756266492766</v>
      </c>
    </row>
    <row r="29" spans="1:5" x14ac:dyDescent="0.3">
      <c r="A29" s="26" t="s">
        <v>117</v>
      </c>
      <c r="B29" s="4" t="s">
        <v>101</v>
      </c>
      <c r="C29" s="16">
        <v>281032</v>
      </c>
      <c r="D29" s="16">
        <v>234353</v>
      </c>
      <c r="E29" s="20">
        <f t="shared" si="0"/>
        <v>0.83390147741182497</v>
      </c>
    </row>
    <row r="30" spans="1:5" x14ac:dyDescent="0.3">
      <c r="A30" s="3" t="s">
        <v>41</v>
      </c>
      <c r="B30" s="4" t="s">
        <v>42</v>
      </c>
      <c r="C30" s="16">
        <v>988288</v>
      </c>
      <c r="D30" s="16">
        <v>2035816</v>
      </c>
      <c r="E30" s="20">
        <f t="shared" si="0"/>
        <v>2.0599420411863747</v>
      </c>
    </row>
    <row r="31" spans="1:5" x14ac:dyDescent="0.3">
      <c r="A31" s="26" t="s">
        <v>110</v>
      </c>
      <c r="B31" s="4" t="s">
        <v>102</v>
      </c>
      <c r="C31" s="16">
        <v>0</v>
      </c>
      <c r="D31" s="16">
        <v>347812</v>
      </c>
      <c r="E31" s="20"/>
    </row>
    <row r="32" spans="1:5" x14ac:dyDescent="0.3">
      <c r="A32" s="26" t="s">
        <v>109</v>
      </c>
      <c r="B32" s="4" t="s">
        <v>103</v>
      </c>
      <c r="C32" s="16">
        <v>70000</v>
      </c>
      <c r="D32" s="16">
        <v>140000</v>
      </c>
      <c r="E32" s="20">
        <f t="shared" si="0"/>
        <v>2</v>
      </c>
    </row>
    <row r="33" spans="1:5" x14ac:dyDescent="0.3">
      <c r="A33" s="26" t="s">
        <v>108</v>
      </c>
      <c r="B33" s="4" t="s">
        <v>104</v>
      </c>
      <c r="C33" s="16">
        <v>628807</v>
      </c>
      <c r="D33" s="16">
        <v>996146</v>
      </c>
      <c r="E33" s="20">
        <f t="shared" si="0"/>
        <v>1.5841840183076843</v>
      </c>
    </row>
    <row r="34" spans="1:5" x14ac:dyDescent="0.3">
      <c r="A34" s="26" t="s">
        <v>111</v>
      </c>
      <c r="B34" s="4" t="s">
        <v>105</v>
      </c>
      <c r="C34" s="16">
        <v>289481</v>
      </c>
      <c r="D34" s="16">
        <v>551858</v>
      </c>
      <c r="E34" s="20">
        <f t="shared" si="0"/>
        <v>1.9063703662761977</v>
      </c>
    </row>
    <row r="35" spans="1:5" x14ac:dyDescent="0.3">
      <c r="A35" s="26" t="s">
        <v>112</v>
      </c>
      <c r="B35" s="4" t="s">
        <v>106</v>
      </c>
      <c r="C35" s="16">
        <v>90000</v>
      </c>
      <c r="D35" s="16">
        <v>80000</v>
      </c>
      <c r="E35" s="20">
        <f t="shared" si="0"/>
        <v>0.88888888888888884</v>
      </c>
    </row>
    <row r="36" spans="1:5" x14ac:dyDescent="0.3">
      <c r="A36" s="26" t="s">
        <v>113</v>
      </c>
      <c r="B36" s="4" t="s">
        <v>107</v>
      </c>
      <c r="C36" s="16">
        <v>90000</v>
      </c>
      <c r="D36" s="16">
        <v>80000</v>
      </c>
      <c r="E36" s="20">
        <f t="shared" si="0"/>
        <v>0.88888888888888884</v>
      </c>
    </row>
    <row r="37" spans="1:5" x14ac:dyDescent="0.3">
      <c r="A37" s="3" t="s">
        <v>43</v>
      </c>
      <c r="B37" s="4" t="s">
        <v>44</v>
      </c>
      <c r="C37" s="16">
        <v>0</v>
      </c>
      <c r="D37" s="16">
        <v>24000</v>
      </c>
      <c r="E37" s="20"/>
    </row>
    <row r="38" spans="1:5" x14ac:dyDescent="0.3">
      <c r="A38" s="26" t="s">
        <v>115</v>
      </c>
      <c r="B38" s="4" t="s">
        <v>114</v>
      </c>
      <c r="C38" s="16">
        <v>0</v>
      </c>
      <c r="D38" s="16">
        <v>24000</v>
      </c>
      <c r="E38" s="20"/>
    </row>
    <row r="39" spans="1:5" x14ac:dyDescent="0.3">
      <c r="A39" s="7" t="s">
        <v>45</v>
      </c>
      <c r="B39" s="8" t="s">
        <v>46</v>
      </c>
      <c r="C39" s="17">
        <f>SUM(C27,C30,C35,C37)</f>
        <v>5475139</v>
      </c>
      <c r="D39" s="17">
        <f>SUM(D27,D30,D35,D37)</f>
        <v>6200924</v>
      </c>
      <c r="E39" s="20">
        <f t="shared" si="0"/>
        <v>1.132560104866744</v>
      </c>
    </row>
    <row r="40" spans="1:5" s="25" customFormat="1" x14ac:dyDescent="0.3">
      <c r="A40" s="27" t="s">
        <v>118</v>
      </c>
      <c r="B40" s="23" t="s">
        <v>119</v>
      </c>
      <c r="C40" s="24">
        <v>0</v>
      </c>
      <c r="D40" s="24">
        <v>1600000</v>
      </c>
      <c r="E40" s="20"/>
    </row>
    <row r="41" spans="1:5" s="25" customFormat="1" x14ac:dyDescent="0.3">
      <c r="A41" s="27" t="s">
        <v>120</v>
      </c>
      <c r="B41" s="23" t="s">
        <v>121</v>
      </c>
      <c r="C41" s="24">
        <v>129000</v>
      </c>
      <c r="D41" s="24">
        <v>1354300</v>
      </c>
      <c r="E41" s="20">
        <f t="shared" si="0"/>
        <v>10.498449612403101</v>
      </c>
    </row>
    <row r="42" spans="1:5" x14ac:dyDescent="0.3">
      <c r="A42" s="10" t="s">
        <v>47</v>
      </c>
      <c r="B42" s="8" t="s">
        <v>48</v>
      </c>
      <c r="C42" s="18">
        <f>SUM(C40:C41)</f>
        <v>129000</v>
      </c>
      <c r="D42" s="18">
        <f>SUM(D40:D41)</f>
        <v>2954300</v>
      </c>
      <c r="E42" s="20">
        <f t="shared" si="0"/>
        <v>22.901550387596899</v>
      </c>
    </row>
    <row r="43" spans="1:5" x14ac:dyDescent="0.3">
      <c r="A43" s="10" t="s">
        <v>49</v>
      </c>
      <c r="B43" s="8" t="s">
        <v>50</v>
      </c>
      <c r="C43" s="18">
        <v>0</v>
      </c>
      <c r="D43" s="18">
        <v>1287501</v>
      </c>
      <c r="E43" s="20"/>
    </row>
    <row r="44" spans="1:5" x14ac:dyDescent="0.3">
      <c r="A44" s="10" t="s">
        <v>51</v>
      </c>
      <c r="B44" s="8" t="s">
        <v>52</v>
      </c>
      <c r="C44" s="18">
        <f>SUM(C39,C42:C43)</f>
        <v>5604139</v>
      </c>
      <c r="D44" s="18">
        <f>SUM(D39,D42:D43)</f>
        <v>10442725</v>
      </c>
      <c r="E44" s="20">
        <f t="shared" si="0"/>
        <v>1.863395072820285</v>
      </c>
    </row>
    <row r="45" spans="1:5" x14ac:dyDescent="0.3">
      <c r="A45" s="28" t="s">
        <v>122</v>
      </c>
      <c r="B45" s="8" t="s">
        <v>123</v>
      </c>
      <c r="C45" s="18">
        <v>0</v>
      </c>
      <c r="D45" s="18">
        <v>2735112</v>
      </c>
      <c r="E45" s="20"/>
    </row>
    <row r="46" spans="1:5" x14ac:dyDescent="0.3">
      <c r="A46" s="28" t="s">
        <v>124</v>
      </c>
      <c r="B46" s="8" t="s">
        <v>125</v>
      </c>
      <c r="C46" s="18">
        <v>0</v>
      </c>
      <c r="D46" s="18">
        <v>-7235575</v>
      </c>
      <c r="E46" s="20"/>
    </row>
    <row r="47" spans="1:5" x14ac:dyDescent="0.3">
      <c r="A47" s="28" t="s">
        <v>126</v>
      </c>
      <c r="B47" s="8" t="s">
        <v>127</v>
      </c>
      <c r="C47" s="18">
        <v>17845212</v>
      </c>
      <c r="D47" s="18">
        <v>0</v>
      </c>
      <c r="E47" s="20">
        <f t="shared" si="0"/>
        <v>0</v>
      </c>
    </row>
    <row r="48" spans="1:5" x14ac:dyDescent="0.3">
      <c r="A48" s="10" t="s">
        <v>53</v>
      </c>
      <c r="B48" s="8" t="s">
        <v>54</v>
      </c>
      <c r="C48" s="18">
        <f>SUM(C45:C47)</f>
        <v>17845212</v>
      </c>
      <c r="D48" s="18">
        <f>SUM(D45:D47)</f>
        <v>-4500463</v>
      </c>
      <c r="E48" s="20">
        <f t="shared" si="0"/>
        <v>-0.25219442615755983</v>
      </c>
    </row>
    <row r="49" spans="1:5" x14ac:dyDescent="0.3">
      <c r="A49" s="10" t="s">
        <v>55</v>
      </c>
      <c r="B49" s="4" t="s">
        <v>56</v>
      </c>
      <c r="C49" s="18">
        <v>0</v>
      </c>
      <c r="D49" s="18">
        <v>0</v>
      </c>
      <c r="E49" s="20"/>
    </row>
    <row r="50" spans="1:5" ht="15" thickBot="1" x14ac:dyDescent="0.35">
      <c r="A50" s="12" t="s">
        <v>57</v>
      </c>
      <c r="B50" s="13" t="s">
        <v>58</v>
      </c>
      <c r="C50" s="19">
        <f>SUM(C19,C22,C26,C44,C48:C49)</f>
        <v>2463840139</v>
      </c>
      <c r="D50" s="19">
        <f>SUM(D19,D22,D26,D44,D48:D49)</f>
        <v>2502038339</v>
      </c>
      <c r="E50" s="21">
        <f t="shared" si="0"/>
        <v>1.0155035220813895</v>
      </c>
    </row>
    <row r="51" spans="1:5" x14ac:dyDescent="0.3">
      <c r="A51" s="29"/>
      <c r="B51" s="30"/>
      <c r="C51" s="31"/>
      <c r="D51" s="31"/>
      <c r="E51" s="32"/>
    </row>
    <row r="52" spans="1:5" x14ac:dyDescent="0.3">
      <c r="A52" s="29"/>
      <c r="B52" s="30"/>
      <c r="C52" s="31"/>
      <c r="D52" s="31"/>
      <c r="E52" s="32"/>
    </row>
    <row r="53" spans="1:5" x14ac:dyDescent="0.3">
      <c r="A53" s="29"/>
      <c r="B53" s="30"/>
      <c r="C53" s="31"/>
      <c r="D53" s="31"/>
      <c r="E53" s="32"/>
    </row>
    <row r="54" spans="1:5" x14ac:dyDescent="0.3">
      <c r="A54" s="29"/>
      <c r="B54" s="30"/>
      <c r="C54" s="31"/>
      <c r="D54" s="31"/>
      <c r="E54" s="32"/>
    </row>
    <row r="55" spans="1:5" x14ac:dyDescent="0.3">
      <c r="A55" s="29"/>
      <c r="B55" s="30"/>
      <c r="C55" s="31"/>
      <c r="D55" s="31"/>
      <c r="E55" s="32"/>
    </row>
    <row r="56" spans="1:5" x14ac:dyDescent="0.3">
      <c r="A56" s="29"/>
      <c r="B56" s="30"/>
      <c r="C56" s="31"/>
      <c r="D56" s="31"/>
      <c r="E56" s="32"/>
    </row>
    <row r="58" spans="1:5" x14ac:dyDescent="0.3">
      <c r="D58" s="36" t="s">
        <v>130</v>
      </c>
      <c r="E58" s="36"/>
    </row>
    <row r="59" spans="1:5" x14ac:dyDescent="0.3">
      <c r="D59" s="14"/>
      <c r="E59" s="14"/>
    </row>
    <row r="60" spans="1:5" ht="25.5" customHeight="1" x14ac:dyDescent="0.3">
      <c r="A60" s="37" t="s">
        <v>0</v>
      </c>
      <c r="B60" s="37"/>
      <c r="C60" s="37"/>
      <c r="D60" s="37"/>
      <c r="E60" s="37"/>
    </row>
    <row r="61" spans="1:5" ht="15" customHeight="1" x14ac:dyDescent="0.3">
      <c r="A61" s="38" t="s">
        <v>59</v>
      </c>
      <c r="B61" s="38"/>
      <c r="C61" s="38"/>
      <c r="D61" s="38"/>
      <c r="E61" s="38"/>
    </row>
    <row r="62" spans="1:5" x14ac:dyDescent="0.3">
      <c r="B62" s="41"/>
      <c r="C62" s="41"/>
      <c r="D62" s="14"/>
      <c r="E62" s="14"/>
    </row>
    <row r="63" spans="1:5" ht="2.25" hidden="1" customHeight="1" x14ac:dyDescent="0.3">
      <c r="B63" s="39"/>
      <c r="C63" s="39"/>
      <c r="D63" s="40" t="s">
        <v>2</v>
      </c>
      <c r="E63" s="40"/>
    </row>
    <row r="64" spans="1:5" ht="26.4" x14ac:dyDescent="0.3">
      <c r="A64" s="33" t="s">
        <v>60</v>
      </c>
      <c r="B64" s="34" t="s">
        <v>4</v>
      </c>
      <c r="C64" s="1" t="s">
        <v>61</v>
      </c>
      <c r="D64" s="1" t="s">
        <v>6</v>
      </c>
      <c r="E64" s="33" t="s">
        <v>7</v>
      </c>
    </row>
    <row r="65" spans="1:6" ht="18" customHeight="1" x14ac:dyDescent="0.3">
      <c r="A65" s="33"/>
      <c r="B65" s="34"/>
      <c r="C65" s="35" t="s">
        <v>8</v>
      </c>
      <c r="D65" s="35"/>
      <c r="E65" s="33"/>
    </row>
    <row r="66" spans="1:6" x14ac:dyDescent="0.3">
      <c r="A66" s="2">
        <v>1</v>
      </c>
      <c r="B66" s="2">
        <v>2</v>
      </c>
      <c r="C66" s="2">
        <v>3</v>
      </c>
      <c r="D66" s="2">
        <v>4</v>
      </c>
      <c r="E66" s="2">
        <v>5</v>
      </c>
    </row>
    <row r="67" spans="1:6" x14ac:dyDescent="0.3">
      <c r="A67" s="3" t="s">
        <v>62</v>
      </c>
      <c r="B67" s="4" t="s">
        <v>63</v>
      </c>
      <c r="C67" s="6">
        <v>3361670757</v>
      </c>
      <c r="D67" s="6">
        <v>3361670757</v>
      </c>
      <c r="E67" s="20">
        <f>D67/C67</f>
        <v>1</v>
      </c>
    </row>
    <row r="68" spans="1:6" x14ac:dyDescent="0.3">
      <c r="A68" s="3" t="s">
        <v>64</v>
      </c>
      <c r="B68" s="4" t="s">
        <v>65</v>
      </c>
      <c r="C68" s="6">
        <v>6892238</v>
      </c>
      <c r="D68" s="6">
        <v>6892238</v>
      </c>
      <c r="E68" s="20">
        <f t="shared" ref="E68:E82" si="1">D68/C68</f>
        <v>1</v>
      </c>
    </row>
    <row r="69" spans="1:6" x14ac:dyDescent="0.3">
      <c r="A69" s="3" t="s">
        <v>66</v>
      </c>
      <c r="B69" s="4" t="s">
        <v>67</v>
      </c>
      <c r="C69" s="6">
        <v>-1015237504</v>
      </c>
      <c r="D69" s="6">
        <v>-1058915818</v>
      </c>
      <c r="E69" s="20">
        <f t="shared" si="1"/>
        <v>1.0430227546046211</v>
      </c>
    </row>
    <row r="70" spans="1:6" x14ac:dyDescent="0.3">
      <c r="A70" s="3" t="s">
        <v>68</v>
      </c>
      <c r="B70" s="4" t="s">
        <v>69</v>
      </c>
      <c r="C70" s="6">
        <v>-43678314</v>
      </c>
      <c r="D70" s="6">
        <v>-88709010</v>
      </c>
      <c r="E70" s="20">
        <f t="shared" si="1"/>
        <v>2.0309623214852111</v>
      </c>
      <c r="F70" s="15"/>
    </row>
    <row r="71" spans="1:6" x14ac:dyDescent="0.3">
      <c r="A71" s="7" t="s">
        <v>70</v>
      </c>
      <c r="B71" s="8" t="s">
        <v>71</v>
      </c>
      <c r="C71" s="9">
        <f>SUM(C67:C70)</f>
        <v>2309647177</v>
      </c>
      <c r="D71" s="9">
        <f>SUM(D67:D70)</f>
        <v>2220938167</v>
      </c>
      <c r="E71" s="20">
        <f t="shared" si="1"/>
        <v>0.96159196483195153</v>
      </c>
    </row>
    <row r="72" spans="1:6" x14ac:dyDescent="0.3">
      <c r="A72" s="10" t="s">
        <v>72</v>
      </c>
      <c r="B72" s="8" t="s">
        <v>73</v>
      </c>
      <c r="C72" s="11">
        <v>0</v>
      </c>
      <c r="D72" s="11">
        <v>0</v>
      </c>
      <c r="E72" s="20"/>
    </row>
    <row r="73" spans="1:6" x14ac:dyDescent="0.3">
      <c r="A73" s="10" t="s">
        <v>74</v>
      </c>
      <c r="B73" s="8" t="s">
        <v>75</v>
      </c>
      <c r="C73" s="11">
        <v>18284109</v>
      </c>
      <c r="D73" s="11">
        <v>13853464</v>
      </c>
      <c r="E73" s="20">
        <f t="shared" si="1"/>
        <v>0.75767782832622577</v>
      </c>
    </row>
    <row r="74" spans="1:6" x14ac:dyDescent="0.3">
      <c r="A74" s="3" t="s">
        <v>76</v>
      </c>
      <c r="B74" s="4" t="s">
        <v>77</v>
      </c>
      <c r="C74" s="6">
        <v>2381632</v>
      </c>
      <c r="D74" s="6">
        <v>4158309</v>
      </c>
      <c r="E74" s="20">
        <f t="shared" si="1"/>
        <v>1.7459914042135813</v>
      </c>
    </row>
    <row r="75" spans="1:6" x14ac:dyDescent="0.3">
      <c r="A75" s="3" t="s">
        <v>78</v>
      </c>
      <c r="B75" s="4">
        <v>239</v>
      </c>
      <c r="C75" s="6">
        <v>734349</v>
      </c>
      <c r="D75" s="6">
        <v>301733</v>
      </c>
      <c r="E75" s="20">
        <f t="shared" si="1"/>
        <v>0.41088501516309001</v>
      </c>
    </row>
    <row r="76" spans="1:6" x14ac:dyDescent="0.3">
      <c r="A76" s="3" t="s">
        <v>128</v>
      </c>
      <c r="B76" s="4" t="s">
        <v>129</v>
      </c>
      <c r="C76" s="6">
        <v>49200</v>
      </c>
      <c r="D76" s="6">
        <v>0</v>
      </c>
      <c r="E76" s="20">
        <f t="shared" si="1"/>
        <v>0</v>
      </c>
    </row>
    <row r="77" spans="1:6" x14ac:dyDescent="0.3">
      <c r="A77" s="10" t="s">
        <v>79</v>
      </c>
      <c r="B77" s="8" t="s">
        <v>80</v>
      </c>
      <c r="C77" s="11">
        <f>SUM(C74:C76)</f>
        <v>3165181</v>
      </c>
      <c r="D77" s="11">
        <f>SUM(D74:D76)</f>
        <v>4460042</v>
      </c>
      <c r="E77" s="20">
        <f t="shared" si="1"/>
        <v>1.4090954040227084</v>
      </c>
    </row>
    <row r="78" spans="1:6" x14ac:dyDescent="0.3">
      <c r="A78" s="7" t="s">
        <v>81</v>
      </c>
      <c r="B78" s="8" t="s">
        <v>82</v>
      </c>
      <c r="C78" s="9">
        <f>SUM(C72:C73,C77)</f>
        <v>21449290</v>
      </c>
      <c r="D78" s="9">
        <f>SUM(D72:D73,D77)</f>
        <v>18313506</v>
      </c>
      <c r="E78" s="20">
        <f t="shared" si="1"/>
        <v>0.85380476463323496</v>
      </c>
    </row>
    <row r="79" spans="1:6" x14ac:dyDescent="0.3">
      <c r="A79" s="3" t="s">
        <v>83</v>
      </c>
      <c r="B79" s="4" t="s">
        <v>84</v>
      </c>
      <c r="C79" s="6">
        <v>15532859</v>
      </c>
      <c r="D79" s="6">
        <v>17060253</v>
      </c>
      <c r="E79" s="20">
        <f t="shared" si="1"/>
        <v>1.0983330885833702</v>
      </c>
    </row>
    <row r="80" spans="1:6" x14ac:dyDescent="0.3">
      <c r="A80" s="3" t="s">
        <v>85</v>
      </c>
      <c r="B80" s="4" t="s">
        <v>86</v>
      </c>
      <c r="C80" s="6">
        <v>117210813</v>
      </c>
      <c r="D80" s="6">
        <v>245726413</v>
      </c>
      <c r="E80" s="20">
        <f t="shared" si="1"/>
        <v>2.0964483285343305</v>
      </c>
    </row>
    <row r="81" spans="1:5" x14ac:dyDescent="0.3">
      <c r="A81" s="7" t="s">
        <v>87</v>
      </c>
      <c r="B81" s="8" t="s">
        <v>88</v>
      </c>
      <c r="C81" s="9">
        <f>SUM(C79:C80)</f>
        <v>132743672</v>
      </c>
      <c r="D81" s="9">
        <f>SUM(D79:D80)</f>
        <v>262786666</v>
      </c>
      <c r="E81" s="20">
        <f t="shared" si="1"/>
        <v>1.9796549397850016</v>
      </c>
    </row>
    <row r="82" spans="1:5" x14ac:dyDescent="0.3">
      <c r="A82" s="3" t="s">
        <v>89</v>
      </c>
      <c r="B82" s="8" t="s">
        <v>90</v>
      </c>
      <c r="C82" s="9">
        <f>SUM(C71,C78,C81)</f>
        <v>2463840139</v>
      </c>
      <c r="D82" s="9">
        <f>SUM(D71,D78,D81)</f>
        <v>2502038339</v>
      </c>
      <c r="E82" s="20">
        <f t="shared" si="1"/>
        <v>1.0155035220813895</v>
      </c>
    </row>
  </sheetData>
  <mergeCells count="18">
    <mergeCell ref="B62:C63"/>
    <mergeCell ref="D63:E63"/>
    <mergeCell ref="A64:A65"/>
    <mergeCell ref="B64:B65"/>
    <mergeCell ref="E64:E65"/>
    <mergeCell ref="C65:D65"/>
    <mergeCell ref="D1:E1"/>
    <mergeCell ref="A2:E2"/>
    <mergeCell ref="A3:E3"/>
    <mergeCell ref="B4:C4"/>
    <mergeCell ref="D4:E4"/>
    <mergeCell ref="A5:A6"/>
    <mergeCell ref="B5:B6"/>
    <mergeCell ref="E5:E6"/>
    <mergeCell ref="C6:D6"/>
    <mergeCell ref="D58:E58"/>
    <mergeCell ref="A60:E60"/>
    <mergeCell ref="A61:E61"/>
  </mergeCells>
  <pageMargins left="0.51181102362204722" right="0.51181102362204722" top="0.35433070866141736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Lilian</cp:lastModifiedBy>
  <cp:lastPrinted>2017-05-11T08:09:35Z</cp:lastPrinted>
  <dcterms:created xsi:type="dcterms:W3CDTF">2017-05-09T17:04:08Z</dcterms:created>
  <dcterms:modified xsi:type="dcterms:W3CDTF">2017-05-11T08:09:37Z</dcterms:modified>
</cp:coreProperties>
</file>